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25" yWindow="480" windowWidth="28800" windowHeight="13890"/>
  </bookViews>
  <sheets>
    <sheet name="Pre-sampling calculations" sheetId="1" r:id="rId1"/>
  </sheets>
  <calcPr calcId="145621" concurrentCalc="0"/>
</workbook>
</file>

<file path=xl/calcChain.xml><?xml version="1.0" encoding="utf-8"?>
<calcChain xmlns="http://schemas.openxmlformats.org/spreadsheetml/2006/main">
  <c r="A18" i="1" l="1"/>
  <c r="C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E18" i="1"/>
  <c r="E19" i="1"/>
  <c r="F19" i="1"/>
  <c r="C6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F60" i="1"/>
  <c r="G60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G18" i="1"/>
  <c r="F18" i="1"/>
  <c r="G19" i="1"/>
  <c r="G20" i="1"/>
  <c r="F20" i="1"/>
  <c r="F21" i="1"/>
  <c r="G21" i="1"/>
  <c r="G22" i="1"/>
  <c r="F22" i="1"/>
  <c r="G23" i="1"/>
  <c r="F23" i="1"/>
  <c r="G24" i="1"/>
  <c r="F24" i="1"/>
  <c r="G25" i="1"/>
  <c r="F25" i="1"/>
  <c r="G26" i="1"/>
  <c r="F26" i="1"/>
  <c r="G27" i="1"/>
  <c r="F27" i="1"/>
  <c r="G28" i="1"/>
  <c r="F28" i="1"/>
  <c r="F29" i="1"/>
  <c r="G29" i="1"/>
  <c r="G30" i="1"/>
  <c r="F30" i="1"/>
  <c r="G31" i="1"/>
  <c r="F31" i="1"/>
  <c r="G32" i="1"/>
  <c r="F32" i="1"/>
  <c r="G33" i="1"/>
  <c r="F33" i="1"/>
  <c r="G34" i="1"/>
  <c r="F34" i="1"/>
  <c r="G35" i="1"/>
  <c r="F35" i="1"/>
  <c r="G36" i="1"/>
  <c r="F36" i="1"/>
  <c r="F37" i="1"/>
  <c r="G37" i="1"/>
  <c r="G38" i="1"/>
  <c r="F38" i="1"/>
  <c r="G39" i="1"/>
  <c r="F39" i="1"/>
  <c r="G40" i="1"/>
  <c r="F40" i="1"/>
  <c r="G41" i="1"/>
  <c r="F41" i="1"/>
  <c r="G42" i="1"/>
  <c r="F42" i="1"/>
  <c r="G43" i="1"/>
  <c r="F43" i="1"/>
  <c r="G44" i="1"/>
  <c r="F44" i="1"/>
  <c r="F45" i="1"/>
  <c r="G45" i="1"/>
  <c r="G46" i="1"/>
  <c r="F46" i="1"/>
  <c r="G47" i="1"/>
  <c r="F47" i="1"/>
  <c r="G48" i="1"/>
  <c r="F48" i="1"/>
  <c r="G49" i="1"/>
  <c r="F49" i="1"/>
  <c r="G50" i="1"/>
  <c r="F50" i="1"/>
  <c r="G51" i="1"/>
  <c r="F51" i="1"/>
  <c r="G52" i="1"/>
  <c r="F52" i="1"/>
  <c r="G53" i="1"/>
  <c r="F53" i="1"/>
  <c r="G54" i="1"/>
  <c r="F54" i="1"/>
  <c r="G55" i="1"/>
  <c r="F55" i="1"/>
  <c r="G56" i="1"/>
  <c r="F56" i="1"/>
  <c r="G57" i="1"/>
  <c r="F57" i="1"/>
  <c r="G58" i="1"/>
  <c r="F58" i="1"/>
  <c r="G59" i="1"/>
  <c r="F59" i="1"/>
</calcChain>
</file>

<file path=xl/comments1.xml><?xml version="1.0" encoding="utf-8"?>
<comments xmlns="http://schemas.openxmlformats.org/spreadsheetml/2006/main">
  <authors>
    <author>DFO-MPO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DFO-MPO:</t>
        </r>
        <r>
          <rPr>
            <sz val="9"/>
            <color indexed="81"/>
            <rFont val="Tahoma"/>
            <family val="2"/>
          </rPr>
          <t xml:space="preserve">
Max rate based on max high flow rate of the LVSC.
</t>
        </r>
      </text>
    </comment>
  </commentList>
</comments>
</file>

<file path=xl/sharedStrings.xml><?xml version="1.0" encoding="utf-8"?>
<sst xmlns="http://schemas.openxmlformats.org/spreadsheetml/2006/main" count="27" uniqueCount="25">
  <si>
    <t xml:space="preserve">User Entered Data- All parameters should be customized to both the sampling scenario and the sampling apparatus.  </t>
  </si>
  <si>
    <t>LVSC</t>
  </si>
  <si>
    <t>This is the inner diameter* of the main ballast water pipe at the sampling port</t>
  </si>
  <si>
    <t>This is the inner diameter* of the pitot tube opening within the main ballast water pipe</t>
  </si>
  <si>
    <t>SVSC</t>
  </si>
  <si>
    <r>
      <t>Sample flow interval (Lmin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</si>
  <si>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Dynamic lookup table</t>
  </si>
  <si>
    <t>This is the maximum flow rate expected in the ballast water system or can also be used live by entering current exact flow rate</t>
  </si>
  <si>
    <t>This is the flow interval for the LVSC used in the dynamic lookup table below</t>
  </si>
  <si>
    <t>This is the flow interval for the SVSC used in the dynamic lookup table below</t>
  </si>
  <si>
    <t>This is the inner diameter* of the sampler main pipe at the sample port</t>
  </si>
  <si>
    <t>This is the inner diameter* of the mini probe tube in the sampler</t>
  </si>
  <si>
    <r>
      <t>Variable sample flow rate (L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</si>
  <si>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High flow rate - sample probe (L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</si>
  <si>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Low flow rate - sample probe (L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</si>
  <si>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*As a reminder, the inner diameter of the pipe may be different from the nominal size. For example, the inner diameter of a DN 25 mm (1") Schedule 40 pipe is 26.64 mm. Please reference ASME B36.10M (2004) Welded and Seamless Wrought Steel Pipe.</t>
  </si>
  <si>
    <r>
      <t>D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-Ballast water main pipe size (m)</t>
    </r>
  </si>
  <si>
    <r>
      <t>D</t>
    </r>
    <r>
      <rPr>
        <vertAlign val="subscript"/>
        <sz val="11"/>
        <color theme="1"/>
        <rFont val="Calibri"/>
        <family val="2"/>
        <scheme val="minor"/>
      </rPr>
      <t>iso</t>
    </r>
    <r>
      <rPr>
        <sz val="11"/>
        <color theme="1"/>
        <rFont val="Calibri"/>
        <family val="2"/>
        <scheme val="minor"/>
      </rPr>
      <t>-Sample probe size (m)</t>
    </r>
  </si>
  <si>
    <r>
      <t>Q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-Ballast water main flow (m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</si>
  <si>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Ballast main flow interval (m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</si>
  <si>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High flow rate - mini probe (L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</si>
  <si>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Low flow rate - mini probe (L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</si>
  <si>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isom</t>
    </r>
    <r>
      <rPr>
        <sz val="11"/>
        <color theme="1"/>
        <rFont val="Calibri"/>
        <family val="2"/>
        <scheme val="minor"/>
      </rPr>
      <t>-Mini probe (m)</t>
    </r>
  </si>
  <si>
    <r>
      <t>Variable flow (Q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[m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</si>
  <si>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-Sampler main pipe size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</si>
</sst>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2" fillId="4" borderId="4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4" borderId="5" xfId="0" applyFill="1" applyBorder="1" applyAlignment="1" applyProtection="1">
      <alignment horizontal="left" indent="3"/>
      <protection locked="0"/>
    </xf>
    <xf numFmtId="0" fontId="0" fillId="3" borderId="6" xfId="0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2" fontId="0" fillId="4" borderId="0" xfId="0" applyNumberFormat="1" applyFill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Border="1" applyAlignment="1" applyProtection="1">
      <alignment horizontal="left" indent="3"/>
      <protection locked="0"/>
    </xf>
    <xf numFmtId="0" fontId="0" fillId="4" borderId="0" xfId="0" applyFill="1" applyAlignment="1" applyProtection="1">
      <alignment horizontal="left" indent="3"/>
      <protection locked="0"/>
    </xf>
    <xf numFmtId="0" fontId="0" fillId="4" borderId="5" xfId="0" applyFill="1" applyBorder="1" applyAlignment="1" applyProtection="1">
      <alignment horizontal="left" indent="3"/>
      <protection locked="0"/>
    </xf>
    <xf numFmtId="0" fontId="0" fillId="4" borderId="0" xfId="0" applyFill="1" applyBorder="1" applyAlignment="1" applyProtection="1">
      <alignment horizontal="left" wrapText="1" indent="3"/>
      <protection locked="0"/>
    </xf>
    <xf numFmtId="0" fontId="0" fillId="4" borderId="0" xfId="0" applyFill="1" applyAlignment="1" applyProtection="1">
      <alignment horizontal="left" wrapText="1" indent="3"/>
      <protection locked="0"/>
    </xf>
    <xf numFmtId="0" fontId="0" fillId="4" borderId="5" xfId="0" applyFill="1" applyBorder="1" applyAlignment="1" applyProtection="1">
      <alignment horizontal="left" wrapText="1" indent="3"/>
      <protection locked="0"/>
    </xf>
    <xf numFmtId="0" fontId="0" fillId="4" borderId="7" xfId="0" applyFill="1" applyBorder="1" applyAlignment="1" applyProtection="1">
      <alignment horizontal="left" indent="3"/>
      <protection locked="0"/>
    </xf>
    <xf numFmtId="0" fontId="0" fillId="4" borderId="8" xfId="0" applyFill="1" applyBorder="1" applyAlignment="1" applyProtection="1">
      <alignment horizontal="left" indent="3"/>
      <protection locked="0"/>
    </xf>
    <xf numFmtId="0" fontId="2" fillId="2" borderId="9" xfId="0" applyFont="1" applyFill="1" applyBorder="1" applyAlignment="1" applyProtection="1">
      <alignment wrapText="1"/>
    </xf>
    <xf numFmtId="2" fontId="0" fillId="2" borderId="10" xfId="0" applyNumberFormat="1" applyFill="1" applyBorder="1" applyAlignment="1" applyProtection="1">
      <alignment horizontal="center" wrapText="1"/>
    </xf>
    <xf numFmtId="2" fontId="0" fillId="2" borderId="11" xfId="0" applyNumberFormat="1" applyFill="1" applyBorder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2" fillId="3" borderId="9" xfId="0" applyFont="1" applyFill="1" applyBorder="1" applyAlignment="1" applyProtection="1">
      <alignment wrapText="1"/>
    </xf>
    <xf numFmtId="2" fontId="0" fillId="3" borderId="10" xfId="0" applyNumberFormat="1" applyFill="1" applyBorder="1" applyAlignment="1" applyProtection="1">
      <alignment horizontal="center" wrapText="1"/>
    </xf>
    <xf numFmtId="2" fontId="0" fillId="3" borderId="11" xfId="0" applyNumberFormat="1" applyFill="1" applyBorder="1" applyAlignment="1" applyProtection="1">
      <alignment horizontal="center" wrapText="1"/>
    </xf>
    <xf numFmtId="2" fontId="0" fillId="2" borderId="12" xfId="0" applyNumberFormat="1" applyFill="1" applyBorder="1" applyProtection="1"/>
    <xf numFmtId="2" fontId="0" fillId="2" borderId="0" xfId="0" applyNumberFormat="1" applyFill="1" applyBorder="1" applyAlignment="1" applyProtection="1">
      <alignment horizontal="center" wrapText="1"/>
    </xf>
    <xf numFmtId="2" fontId="0" fillId="2" borderId="13" xfId="0" applyNumberFormat="1" applyFill="1" applyBorder="1" applyAlignment="1" applyProtection="1">
      <alignment horizontal="center" wrapText="1"/>
    </xf>
    <xf numFmtId="2" fontId="0" fillId="4" borderId="0" xfId="0" applyNumberFormat="1" applyFill="1" applyProtection="1"/>
    <xf numFmtId="2" fontId="0" fillId="3" borderId="12" xfId="0" applyNumberFormat="1" applyFill="1" applyBorder="1" applyProtection="1"/>
    <xf numFmtId="2" fontId="0" fillId="3" borderId="0" xfId="0" applyNumberFormat="1" applyFill="1" applyBorder="1" applyAlignment="1" applyProtection="1">
      <alignment horizontal="center" wrapText="1"/>
    </xf>
    <xf numFmtId="2" fontId="0" fillId="3" borderId="13" xfId="0" applyNumberFormat="1" applyFill="1" applyBorder="1" applyAlignment="1" applyProtection="1">
      <alignment horizontal="center" wrapText="1"/>
    </xf>
    <xf numFmtId="1" fontId="0" fillId="0" borderId="12" xfId="0" applyNumberFormat="1" applyBorder="1" applyProtection="1"/>
    <xf numFmtId="165" fontId="0" fillId="0" borderId="0" xfId="0" applyNumberFormat="1" applyBorder="1" applyProtection="1"/>
    <xf numFmtId="165" fontId="0" fillId="0" borderId="13" xfId="0" applyNumberFormat="1" applyBorder="1" applyProtection="1"/>
    <xf numFmtId="165" fontId="0" fillId="4" borderId="0" xfId="0" applyNumberFormat="1" applyFill="1" applyProtection="1"/>
    <xf numFmtId="2" fontId="0" fillId="0" borderId="0" xfId="0" applyNumberFormat="1" applyBorder="1" applyProtection="1"/>
    <xf numFmtId="2" fontId="0" fillId="0" borderId="13" xfId="0" applyNumberFormat="1" applyBorder="1" applyProtection="1"/>
    <xf numFmtId="1" fontId="0" fillId="0" borderId="14" xfId="0" applyNumberFormat="1" applyBorder="1" applyProtection="1"/>
    <xf numFmtId="165" fontId="0" fillId="0" borderId="15" xfId="0" applyNumberFormat="1" applyBorder="1" applyProtection="1"/>
    <xf numFmtId="165" fontId="0" fillId="0" borderId="16" xfId="0" applyNumberFormat="1" applyBorder="1" applyProtection="1"/>
    <xf numFmtId="2" fontId="0" fillId="0" borderId="15" xfId="0" applyNumberFormat="1" applyBorder="1" applyProtection="1"/>
    <xf numFmtId="2" fontId="0" fillId="0" borderId="16" xfId="0" applyNumberFormat="1" applyBorder="1" applyProtection="1"/>
    <xf numFmtId="0" fontId="0" fillId="0" borderId="0" xfId="0" applyProtection="1"/>
    <xf numFmtId="0" fontId="0" fillId="4" borderId="0" xfId="0" applyFill="1" applyProtection="1"/>
    <xf numFmtId="1" fontId="0" fillId="0" borderId="0" xfId="0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tabSelected="1" zoomScale="70" zoomScaleNormal="70" workbookViewId="0">
      <selection activeCell="F8" sqref="F8"/>
    </sheetView>
  </sheetViews>
  <sheetFormatPr defaultColWidth="0" defaultRowHeight="15" zeroHeight="1" x14ac:dyDescent="0.25"/>
  <cols>
    <col min="1" max="1" width="38.42578125" style="58" customWidth="1"/>
    <col min="2" max="2" width="21.7109375" style="58" customWidth="1"/>
    <col min="3" max="3" width="20.28515625" style="58" bestFit="1" customWidth="1"/>
    <col min="4" max="4" width="11.5703125" style="59" customWidth="1"/>
    <col min="5" max="5" width="32" style="58" customWidth="1"/>
    <col min="6" max="6" width="20.85546875" style="58" customWidth="1"/>
    <col min="7" max="7" width="19.5703125" style="58" customWidth="1"/>
    <col min="8" max="8" width="0.28515625" style="2" customWidth="1"/>
    <col min="9" max="9" width="23.7109375" style="2" hidden="1" customWidth="1"/>
    <col min="10" max="10" width="12" style="2" hidden="1" customWidth="1"/>
    <col min="11" max="11" width="20.7109375" style="2" hidden="1" customWidth="1"/>
    <col min="12" max="16384" width="9.140625" style="2" hidden="1"/>
  </cols>
  <sheetData>
    <row r="1" spans="1:8" ht="15.75" thickBot="1" x14ac:dyDescent="0.3">
      <c r="A1" s="1"/>
      <c r="B1" s="1"/>
      <c r="C1" s="1"/>
      <c r="D1" s="1"/>
      <c r="E1" s="1"/>
      <c r="F1" s="1"/>
      <c r="G1" s="1"/>
    </row>
    <row r="2" spans="1:8" ht="19.5" thickTop="1" x14ac:dyDescent="0.3">
      <c r="A2" s="21" t="s">
        <v>0</v>
      </c>
      <c r="B2" s="22"/>
      <c r="C2" s="22"/>
      <c r="D2" s="22"/>
      <c r="E2" s="22"/>
      <c r="F2" s="22"/>
      <c r="G2" s="23"/>
    </row>
    <row r="3" spans="1:8" ht="15.75" x14ac:dyDescent="0.25">
      <c r="A3" s="3" t="s">
        <v>1</v>
      </c>
      <c r="B3" s="4"/>
      <c r="C3" s="4"/>
      <c r="D3" s="4"/>
      <c r="E3" s="4"/>
      <c r="F3" s="4"/>
      <c r="G3" s="5"/>
    </row>
    <row r="4" spans="1:8" ht="17.25" x14ac:dyDescent="0.25">
      <c r="A4" s="6" t="s">
        <v>19</v>
      </c>
      <c r="B4" s="7">
        <v>50</v>
      </c>
      <c r="C4" s="25" t="s">
        <v>8</v>
      </c>
      <c r="D4" s="26"/>
      <c r="E4" s="26"/>
      <c r="F4" s="26"/>
      <c r="G4" s="27"/>
    </row>
    <row r="5" spans="1:8" ht="18.75" customHeight="1" x14ac:dyDescent="0.35">
      <c r="A5" s="6" t="s">
        <v>18</v>
      </c>
      <c r="B5" s="7">
        <v>1000</v>
      </c>
      <c r="C5" s="28" t="s">
        <v>7</v>
      </c>
      <c r="D5" s="29"/>
      <c r="E5" s="29"/>
      <c r="F5" s="29"/>
      <c r="G5" s="30"/>
    </row>
    <row r="6" spans="1:8" ht="18" x14ac:dyDescent="0.35">
      <c r="A6" s="6" t="s">
        <v>16</v>
      </c>
      <c r="B6" s="8">
        <v>0.30474000000000001</v>
      </c>
      <c r="C6" s="25" t="s">
        <v>2</v>
      </c>
      <c r="D6" s="26"/>
      <c r="E6" s="26"/>
      <c r="F6" s="26"/>
      <c r="G6" s="27"/>
    </row>
    <row r="7" spans="1:8" ht="18" x14ac:dyDescent="0.35">
      <c r="A7" s="6" t="s">
        <v>17</v>
      </c>
      <c r="B7" s="8">
        <v>2.664E-2</v>
      </c>
      <c r="C7" s="25" t="s">
        <v>3</v>
      </c>
      <c r="D7" s="26"/>
      <c r="E7" s="26"/>
      <c r="F7" s="26"/>
      <c r="G7" s="27"/>
    </row>
    <row r="8" spans="1:8" ht="15.75" x14ac:dyDescent="0.25">
      <c r="A8" s="3" t="s">
        <v>4</v>
      </c>
      <c r="B8" s="9"/>
      <c r="C8" s="4"/>
      <c r="D8" s="4"/>
      <c r="E8" s="4"/>
      <c r="F8" s="4"/>
      <c r="G8" s="5"/>
    </row>
    <row r="9" spans="1:8" ht="17.25" x14ac:dyDescent="0.25">
      <c r="A9" s="10" t="s">
        <v>5</v>
      </c>
      <c r="B9" s="11">
        <v>5</v>
      </c>
      <c r="C9" s="25" t="s">
        <v>9</v>
      </c>
      <c r="D9" s="26"/>
      <c r="E9" s="26"/>
      <c r="F9" s="26"/>
      <c r="G9" s="27"/>
    </row>
    <row r="10" spans="1:8" ht="18" x14ac:dyDescent="0.35">
      <c r="A10" s="10" t="s">
        <v>24</v>
      </c>
      <c r="B10" s="12">
        <v>2.664E-2</v>
      </c>
      <c r="C10" s="25" t="s">
        <v>10</v>
      </c>
      <c r="D10" s="26"/>
      <c r="E10" s="26"/>
      <c r="F10" s="26"/>
      <c r="G10" s="13"/>
    </row>
    <row r="11" spans="1:8" ht="18.75" thickBot="1" x14ac:dyDescent="0.4">
      <c r="A11" s="14" t="s">
        <v>22</v>
      </c>
      <c r="B11" s="15">
        <v>3.0000000000000001E-3</v>
      </c>
      <c r="C11" s="31" t="s">
        <v>11</v>
      </c>
      <c r="D11" s="31"/>
      <c r="E11" s="31"/>
      <c r="F11" s="31"/>
      <c r="G11" s="32"/>
    </row>
    <row r="12" spans="1:8" ht="15.75" thickTop="1" x14ac:dyDescent="0.25">
      <c r="A12" s="1"/>
      <c r="B12" s="1"/>
      <c r="C12" s="1"/>
      <c r="D12" s="1"/>
      <c r="E12" s="1"/>
      <c r="F12" s="1"/>
      <c r="G12" s="1"/>
    </row>
    <row r="13" spans="1:8" ht="16.5" customHeight="1" x14ac:dyDescent="0.25">
      <c r="A13" s="24" t="s">
        <v>15</v>
      </c>
      <c r="B13" s="24"/>
      <c r="C13" s="24"/>
      <c r="D13" s="24"/>
      <c r="E13" s="24"/>
      <c r="F13" s="24"/>
      <c r="G13" s="1"/>
    </row>
    <row r="14" spans="1:8" ht="27.75" customHeight="1" x14ac:dyDescent="0.25">
      <c r="A14" s="24"/>
      <c r="B14" s="24"/>
      <c r="C14" s="24"/>
      <c r="D14" s="24"/>
      <c r="E14" s="24"/>
      <c r="F14" s="24"/>
      <c r="G14" s="16"/>
    </row>
    <row r="15" spans="1:8" ht="27" customHeight="1" thickBot="1" x14ac:dyDescent="0.35">
      <c r="A15" s="17" t="s">
        <v>6</v>
      </c>
      <c r="B15" s="18"/>
      <c r="C15" s="18"/>
      <c r="D15" s="18"/>
      <c r="E15" s="18"/>
      <c r="F15" s="18"/>
      <c r="G15" s="16"/>
      <c r="H15" s="19"/>
    </row>
    <row r="16" spans="1:8" ht="27" customHeight="1" x14ac:dyDescent="0.25">
      <c r="A16" s="33" t="s">
        <v>1</v>
      </c>
      <c r="B16" s="34" t="s">
        <v>13</v>
      </c>
      <c r="C16" s="35" t="s">
        <v>14</v>
      </c>
      <c r="D16" s="36"/>
      <c r="E16" s="37" t="s">
        <v>4</v>
      </c>
      <c r="F16" s="38" t="s">
        <v>20</v>
      </c>
      <c r="G16" s="39" t="s">
        <v>21</v>
      </c>
      <c r="H16" s="19"/>
    </row>
    <row r="17" spans="1:9" ht="18.75" x14ac:dyDescent="0.35">
      <c r="A17" s="40" t="s">
        <v>23</v>
      </c>
      <c r="B17" s="41"/>
      <c r="C17" s="42"/>
      <c r="D17" s="43"/>
      <c r="E17" s="44" t="s">
        <v>12</v>
      </c>
      <c r="F17" s="45"/>
      <c r="G17" s="46"/>
      <c r="H17" s="19"/>
      <c r="I17" s="19"/>
    </row>
    <row r="18" spans="1:9" x14ac:dyDescent="0.25">
      <c r="A18" s="47">
        <f>IF(B5&gt;0,B5,"")</f>
        <v>1000</v>
      </c>
      <c r="B18" s="48">
        <f t="shared" ref="B18:B60" si="0">(A18*($B$7/$B$6)^2)*16.666667</f>
        <v>127.36739688980268</v>
      </c>
      <c r="C18" s="49">
        <f>(A18*(($B$7/2)/$B$6)^2)*16.666667</f>
        <v>31.841849222450669</v>
      </c>
      <c r="D18" s="50"/>
      <c r="E18" s="47">
        <f>MAX($B$18:$B$60)</f>
        <v>127.36739688980268</v>
      </c>
      <c r="F18" s="51">
        <f>(E18*($B$11/$B$10)^2)</f>
        <v>1.6152224465572331</v>
      </c>
      <c r="G18" s="52">
        <f>(E18*(($B$11/2)/$B$10)^2)</f>
        <v>0.40380561163930828</v>
      </c>
      <c r="H18" s="20"/>
      <c r="I18" s="19"/>
    </row>
    <row r="19" spans="1:9" x14ac:dyDescent="0.25">
      <c r="A19" s="47">
        <f>IF(ISERROR(A18-$B$4&gt;-1),"",IF(A18-$B$4&gt;-1,A18-$B$4,0))</f>
        <v>950</v>
      </c>
      <c r="B19" s="48">
        <f t="shared" si="0"/>
        <v>120.99902704531254</v>
      </c>
      <c r="C19" s="49">
        <f t="shared" ref="C19:C60" si="1">(A19*(($B$7/2)/$B$6)^2)*16.666667</f>
        <v>30.249756761328136</v>
      </c>
      <c r="D19" s="50"/>
      <c r="E19" s="47">
        <f>IF(ISERROR(E18-$B$9)&lt;-1,"",IF((((E18-5))&lt;-1),0,E18-$B$9))</f>
        <v>122.36739688980268</v>
      </c>
      <c r="F19" s="51">
        <f t="shared" ref="F19:F60" si="2">(E19*($B$11/$B$10)^2)</f>
        <v>1.5518144439600414</v>
      </c>
      <c r="G19" s="52">
        <f t="shared" ref="G19:G60" si="3">(E19*(($B$11/2)/$B$10)^2)</f>
        <v>0.38795361099001036</v>
      </c>
      <c r="H19" s="19"/>
      <c r="I19" s="19"/>
    </row>
    <row r="20" spans="1:9" x14ac:dyDescent="0.25">
      <c r="A20" s="47">
        <f t="shared" ref="A20:A60" si="4">IF(ISERROR(A19-$B$4&gt;-1),"",IF(A19-$B$4&gt;-1,A19-$B$4,0))</f>
        <v>900</v>
      </c>
      <c r="B20" s="48">
        <f t="shared" si="0"/>
        <v>114.6306572008224</v>
      </c>
      <c r="C20" s="49">
        <f t="shared" si="1"/>
        <v>28.6576643002056</v>
      </c>
      <c r="D20" s="50"/>
      <c r="E20" s="47">
        <f t="shared" ref="E20:E60" si="5">IF(ISERROR(E19-$B$9)&lt;-1,"",IF((((E19-5))&lt;-1),0,E19-$B$9))</f>
        <v>117.36739688980268</v>
      </c>
      <c r="F20" s="51">
        <f t="shared" si="2"/>
        <v>1.4884064413628495</v>
      </c>
      <c r="G20" s="52">
        <f t="shared" si="3"/>
        <v>0.37210161034071237</v>
      </c>
      <c r="H20" s="19"/>
      <c r="I20" s="19"/>
    </row>
    <row r="21" spans="1:9" x14ac:dyDescent="0.25">
      <c r="A21" s="47">
        <f t="shared" si="4"/>
        <v>850</v>
      </c>
      <c r="B21" s="48">
        <f t="shared" si="0"/>
        <v>108.26228735633228</v>
      </c>
      <c r="C21" s="49">
        <f t="shared" si="1"/>
        <v>27.06557183908307</v>
      </c>
      <c r="D21" s="50"/>
      <c r="E21" s="47">
        <f t="shared" si="5"/>
        <v>112.36739688980268</v>
      </c>
      <c r="F21" s="51">
        <f t="shared" si="2"/>
        <v>1.4249984387656578</v>
      </c>
      <c r="G21" s="52">
        <f t="shared" si="3"/>
        <v>0.35624960969141445</v>
      </c>
      <c r="H21" s="19"/>
      <c r="I21" s="19"/>
    </row>
    <row r="22" spans="1:9" x14ac:dyDescent="0.25">
      <c r="A22" s="47">
        <f t="shared" si="4"/>
        <v>800</v>
      </c>
      <c r="B22" s="48">
        <f t="shared" si="0"/>
        <v>101.89391751184215</v>
      </c>
      <c r="C22" s="49">
        <f t="shared" si="1"/>
        <v>25.473479377960537</v>
      </c>
      <c r="D22" s="50"/>
      <c r="E22" s="47">
        <f t="shared" si="5"/>
        <v>107.36739688980268</v>
      </c>
      <c r="F22" s="51">
        <f t="shared" si="2"/>
        <v>1.3615904361684661</v>
      </c>
      <c r="G22" s="52">
        <f t="shared" si="3"/>
        <v>0.34039760904211652</v>
      </c>
      <c r="H22" s="19"/>
      <c r="I22" s="19"/>
    </row>
    <row r="23" spans="1:9" x14ac:dyDescent="0.25">
      <c r="A23" s="47">
        <f t="shared" si="4"/>
        <v>750</v>
      </c>
      <c r="B23" s="48">
        <f t="shared" si="0"/>
        <v>95.525547667352001</v>
      </c>
      <c r="C23" s="49">
        <f t="shared" si="1"/>
        <v>23.881386916838</v>
      </c>
      <c r="D23" s="50"/>
      <c r="E23" s="47">
        <f t="shared" si="5"/>
        <v>102.36739688980268</v>
      </c>
      <c r="F23" s="51">
        <f t="shared" si="2"/>
        <v>1.2981824335712742</v>
      </c>
      <c r="G23" s="52">
        <f t="shared" si="3"/>
        <v>0.32454560839281854</v>
      </c>
      <c r="H23" s="19"/>
      <c r="I23" s="19"/>
    </row>
    <row r="24" spans="1:9" x14ac:dyDescent="0.25">
      <c r="A24" s="47">
        <f t="shared" si="4"/>
        <v>700</v>
      </c>
      <c r="B24" s="48">
        <f t="shared" si="0"/>
        <v>89.157177822861868</v>
      </c>
      <c r="C24" s="49">
        <f t="shared" si="1"/>
        <v>22.289294455715467</v>
      </c>
      <c r="D24" s="50"/>
      <c r="E24" s="47">
        <f t="shared" si="5"/>
        <v>97.367396889802677</v>
      </c>
      <c r="F24" s="51">
        <f t="shared" si="2"/>
        <v>1.2347744309740825</v>
      </c>
      <c r="G24" s="52">
        <f t="shared" si="3"/>
        <v>0.30869360774352061</v>
      </c>
      <c r="H24" s="19"/>
      <c r="I24" s="19"/>
    </row>
    <row r="25" spans="1:9" x14ac:dyDescent="0.25">
      <c r="A25" s="47">
        <f t="shared" si="4"/>
        <v>650</v>
      </c>
      <c r="B25" s="48">
        <f t="shared" si="0"/>
        <v>82.788807978371736</v>
      </c>
      <c r="C25" s="49">
        <f t="shared" si="1"/>
        <v>20.697201994592934</v>
      </c>
      <c r="D25" s="50"/>
      <c r="E25" s="47">
        <f t="shared" si="5"/>
        <v>92.367396889802677</v>
      </c>
      <c r="F25" s="51">
        <f t="shared" si="2"/>
        <v>1.1713664283768905</v>
      </c>
      <c r="G25" s="52">
        <f t="shared" si="3"/>
        <v>0.29284160709422263</v>
      </c>
      <c r="H25" s="19"/>
      <c r="I25" s="19"/>
    </row>
    <row r="26" spans="1:9" x14ac:dyDescent="0.25">
      <c r="A26" s="47">
        <f t="shared" si="4"/>
        <v>600</v>
      </c>
      <c r="B26" s="48">
        <f t="shared" si="0"/>
        <v>76.420438133881618</v>
      </c>
      <c r="C26" s="49">
        <f t="shared" si="1"/>
        <v>19.105109533470404</v>
      </c>
      <c r="D26" s="50"/>
      <c r="E26" s="47">
        <f t="shared" si="5"/>
        <v>87.367396889802677</v>
      </c>
      <c r="F26" s="51">
        <f t="shared" si="2"/>
        <v>1.1079584257796988</v>
      </c>
      <c r="G26" s="52">
        <f t="shared" si="3"/>
        <v>0.27698960644492471</v>
      </c>
      <c r="H26" s="19"/>
      <c r="I26" s="19"/>
    </row>
    <row r="27" spans="1:9" x14ac:dyDescent="0.25">
      <c r="A27" s="47">
        <f t="shared" si="4"/>
        <v>550</v>
      </c>
      <c r="B27" s="48">
        <f t="shared" si="0"/>
        <v>70.052068289391471</v>
      </c>
      <c r="C27" s="49">
        <f t="shared" si="1"/>
        <v>17.513017072347868</v>
      </c>
      <c r="D27" s="50"/>
      <c r="E27" s="47">
        <f t="shared" si="5"/>
        <v>82.367396889802677</v>
      </c>
      <c r="F27" s="51">
        <f t="shared" si="2"/>
        <v>1.0445504231825071</v>
      </c>
      <c r="G27" s="52">
        <f t="shared" si="3"/>
        <v>0.26113760579562678</v>
      </c>
      <c r="H27" s="19"/>
      <c r="I27" s="19"/>
    </row>
    <row r="28" spans="1:9" x14ac:dyDescent="0.25">
      <c r="A28" s="47">
        <f t="shared" si="4"/>
        <v>500</v>
      </c>
      <c r="B28" s="48">
        <f t="shared" si="0"/>
        <v>63.683698444901339</v>
      </c>
      <c r="C28" s="49">
        <f t="shared" si="1"/>
        <v>15.920924611225335</v>
      </c>
      <c r="D28" s="50"/>
      <c r="E28" s="47">
        <f t="shared" si="5"/>
        <v>77.367396889802677</v>
      </c>
      <c r="F28" s="51">
        <f t="shared" si="2"/>
        <v>0.9811424205853152</v>
      </c>
      <c r="G28" s="52">
        <f t="shared" si="3"/>
        <v>0.2452856051463288</v>
      </c>
      <c r="H28" s="19"/>
      <c r="I28" s="19"/>
    </row>
    <row r="29" spans="1:9" x14ac:dyDescent="0.25">
      <c r="A29" s="47">
        <f t="shared" si="4"/>
        <v>450</v>
      </c>
      <c r="B29" s="48">
        <f t="shared" si="0"/>
        <v>57.315328600411199</v>
      </c>
      <c r="C29" s="49">
        <f t="shared" si="1"/>
        <v>14.3288321501028</v>
      </c>
      <c r="D29" s="50"/>
      <c r="E29" s="47">
        <f t="shared" si="5"/>
        <v>72.367396889802677</v>
      </c>
      <c r="F29" s="51">
        <f t="shared" si="2"/>
        <v>0.9177344179881235</v>
      </c>
      <c r="G29" s="52">
        <f t="shared" si="3"/>
        <v>0.22943360449703087</v>
      </c>
      <c r="H29" s="19"/>
      <c r="I29" s="19"/>
    </row>
    <row r="30" spans="1:9" x14ac:dyDescent="0.25">
      <c r="A30" s="47">
        <f t="shared" si="4"/>
        <v>400</v>
      </c>
      <c r="B30" s="48">
        <f t="shared" si="0"/>
        <v>50.946958755921074</v>
      </c>
      <c r="C30" s="49">
        <f t="shared" si="1"/>
        <v>12.736739688980268</v>
      </c>
      <c r="D30" s="50"/>
      <c r="E30" s="47">
        <f t="shared" si="5"/>
        <v>67.367396889802677</v>
      </c>
      <c r="F30" s="51">
        <f t="shared" si="2"/>
        <v>0.85432641539093168</v>
      </c>
      <c r="G30" s="52">
        <f t="shared" si="3"/>
        <v>0.21358160384773292</v>
      </c>
      <c r="H30" s="19"/>
      <c r="I30" s="19"/>
    </row>
    <row r="31" spans="1:9" x14ac:dyDescent="0.25">
      <c r="A31" s="47">
        <f t="shared" si="4"/>
        <v>350</v>
      </c>
      <c r="B31" s="48">
        <f t="shared" si="0"/>
        <v>44.578588911430934</v>
      </c>
      <c r="C31" s="49">
        <f t="shared" si="1"/>
        <v>11.144647227857734</v>
      </c>
      <c r="D31" s="50"/>
      <c r="E31" s="47">
        <f t="shared" si="5"/>
        <v>62.367396889802677</v>
      </c>
      <c r="F31" s="51">
        <f t="shared" si="2"/>
        <v>0.79091841279373987</v>
      </c>
      <c r="G31" s="52">
        <f t="shared" si="3"/>
        <v>0.19772960319843497</v>
      </c>
      <c r="H31" s="19"/>
      <c r="I31" s="19"/>
    </row>
    <row r="32" spans="1:9" x14ac:dyDescent="0.25">
      <c r="A32" s="47">
        <f t="shared" si="4"/>
        <v>300</v>
      </c>
      <c r="B32" s="48">
        <f t="shared" si="0"/>
        <v>38.210219066940809</v>
      </c>
      <c r="C32" s="49">
        <f t="shared" si="1"/>
        <v>9.5525547667352022</v>
      </c>
      <c r="D32" s="50"/>
      <c r="E32" s="47">
        <f t="shared" si="5"/>
        <v>57.367396889802677</v>
      </c>
      <c r="F32" s="51">
        <f t="shared" si="2"/>
        <v>0.72751041019654805</v>
      </c>
      <c r="G32" s="52">
        <f t="shared" si="3"/>
        <v>0.18187760254913701</v>
      </c>
      <c r="H32" s="19"/>
      <c r="I32" s="19"/>
    </row>
    <row r="33" spans="1:9" x14ac:dyDescent="0.25">
      <c r="A33" s="47">
        <f t="shared" si="4"/>
        <v>250</v>
      </c>
      <c r="B33" s="48">
        <f t="shared" si="0"/>
        <v>31.841849222450669</v>
      </c>
      <c r="C33" s="49">
        <f t="shared" si="1"/>
        <v>7.9604623056126673</v>
      </c>
      <c r="D33" s="50"/>
      <c r="E33" s="47">
        <f t="shared" si="5"/>
        <v>52.367396889802677</v>
      </c>
      <c r="F33" s="51">
        <f t="shared" si="2"/>
        <v>0.66410240759935624</v>
      </c>
      <c r="G33" s="52">
        <f t="shared" si="3"/>
        <v>0.16602560189983906</v>
      </c>
      <c r="H33" s="19"/>
      <c r="I33" s="19"/>
    </row>
    <row r="34" spans="1:9" x14ac:dyDescent="0.25">
      <c r="A34" s="47">
        <f t="shared" si="4"/>
        <v>200</v>
      </c>
      <c r="B34" s="48">
        <f t="shared" si="0"/>
        <v>25.473479377960537</v>
      </c>
      <c r="C34" s="49">
        <f t="shared" si="1"/>
        <v>6.3683698444901342</v>
      </c>
      <c r="D34" s="50"/>
      <c r="E34" s="47">
        <f t="shared" si="5"/>
        <v>47.367396889802677</v>
      </c>
      <c r="F34" s="51">
        <f t="shared" si="2"/>
        <v>0.60069440500216453</v>
      </c>
      <c r="G34" s="52">
        <f t="shared" si="3"/>
        <v>0.15017360125054113</v>
      </c>
      <c r="H34" s="19"/>
      <c r="I34" s="19"/>
    </row>
    <row r="35" spans="1:9" x14ac:dyDescent="0.25">
      <c r="A35" s="47">
        <f t="shared" si="4"/>
        <v>150</v>
      </c>
      <c r="B35" s="48">
        <f t="shared" si="0"/>
        <v>19.105109533470404</v>
      </c>
      <c r="C35" s="49">
        <f t="shared" si="1"/>
        <v>4.7762773833676011</v>
      </c>
      <c r="D35" s="50"/>
      <c r="E35" s="47">
        <f t="shared" si="5"/>
        <v>42.367396889802677</v>
      </c>
      <c r="F35" s="51">
        <f t="shared" si="2"/>
        <v>0.53728640240497272</v>
      </c>
      <c r="G35" s="52">
        <f t="shared" si="3"/>
        <v>0.13432160060124318</v>
      </c>
      <c r="H35" s="19"/>
      <c r="I35" s="19"/>
    </row>
    <row r="36" spans="1:9" x14ac:dyDescent="0.25">
      <c r="A36" s="47">
        <f t="shared" si="4"/>
        <v>100</v>
      </c>
      <c r="B36" s="48">
        <f t="shared" si="0"/>
        <v>12.736739688980268</v>
      </c>
      <c r="C36" s="49">
        <f t="shared" si="1"/>
        <v>3.1841849222450671</v>
      </c>
      <c r="D36" s="50"/>
      <c r="E36" s="47">
        <f t="shared" si="5"/>
        <v>37.367396889802677</v>
      </c>
      <c r="F36" s="51">
        <f t="shared" si="2"/>
        <v>0.4738783998077809</v>
      </c>
      <c r="G36" s="52">
        <f t="shared" si="3"/>
        <v>0.11846959995194523</v>
      </c>
      <c r="H36" s="19"/>
      <c r="I36" s="19"/>
    </row>
    <row r="37" spans="1:9" x14ac:dyDescent="0.25">
      <c r="A37" s="47">
        <f t="shared" si="4"/>
        <v>50</v>
      </c>
      <c r="B37" s="48">
        <f t="shared" si="0"/>
        <v>6.3683698444901342</v>
      </c>
      <c r="C37" s="49">
        <f t="shared" si="1"/>
        <v>1.5920924611225336</v>
      </c>
      <c r="D37" s="50"/>
      <c r="E37" s="47">
        <f t="shared" si="5"/>
        <v>32.367396889802677</v>
      </c>
      <c r="F37" s="51">
        <f t="shared" si="2"/>
        <v>0.41047039721058914</v>
      </c>
      <c r="G37" s="52">
        <f t="shared" si="3"/>
        <v>0.10261759930264729</v>
      </c>
      <c r="H37" s="19"/>
      <c r="I37" s="19"/>
    </row>
    <row r="38" spans="1:9" x14ac:dyDescent="0.25">
      <c r="A38" s="47">
        <f t="shared" si="4"/>
        <v>0</v>
      </c>
      <c r="B38" s="48">
        <f t="shared" si="0"/>
        <v>0</v>
      </c>
      <c r="C38" s="49">
        <f t="shared" si="1"/>
        <v>0</v>
      </c>
      <c r="D38" s="50"/>
      <c r="E38" s="47">
        <f t="shared" si="5"/>
        <v>27.367396889802677</v>
      </c>
      <c r="F38" s="51">
        <f t="shared" si="2"/>
        <v>0.34706239461339733</v>
      </c>
      <c r="G38" s="52">
        <f t="shared" si="3"/>
        <v>8.6765598653349332E-2</v>
      </c>
      <c r="H38" s="19"/>
      <c r="I38" s="19"/>
    </row>
    <row r="39" spans="1:9" x14ac:dyDescent="0.25">
      <c r="A39" s="47">
        <f t="shared" si="4"/>
        <v>0</v>
      </c>
      <c r="B39" s="48">
        <f t="shared" si="0"/>
        <v>0</v>
      </c>
      <c r="C39" s="49">
        <f t="shared" si="1"/>
        <v>0</v>
      </c>
      <c r="D39" s="50"/>
      <c r="E39" s="47">
        <f t="shared" si="5"/>
        <v>22.367396889802677</v>
      </c>
      <c r="F39" s="51">
        <f t="shared" si="2"/>
        <v>0.28365439201620557</v>
      </c>
      <c r="G39" s="52">
        <f t="shared" si="3"/>
        <v>7.0913598004051392E-2</v>
      </c>
      <c r="H39" s="19"/>
      <c r="I39" s="19"/>
    </row>
    <row r="40" spans="1:9" x14ac:dyDescent="0.25">
      <c r="A40" s="47">
        <f t="shared" si="4"/>
        <v>0</v>
      </c>
      <c r="B40" s="48">
        <f t="shared" si="0"/>
        <v>0</v>
      </c>
      <c r="C40" s="49">
        <f t="shared" si="1"/>
        <v>0</v>
      </c>
      <c r="D40" s="50"/>
      <c r="E40" s="47">
        <f t="shared" si="5"/>
        <v>17.367396889802677</v>
      </c>
      <c r="F40" s="51">
        <f t="shared" si="2"/>
        <v>0.22024638941901375</v>
      </c>
      <c r="G40" s="52">
        <f t="shared" si="3"/>
        <v>5.5061597354753439E-2</v>
      </c>
      <c r="H40" s="19"/>
      <c r="I40" s="19"/>
    </row>
    <row r="41" spans="1:9" x14ac:dyDescent="0.25">
      <c r="A41" s="47">
        <f t="shared" si="4"/>
        <v>0</v>
      </c>
      <c r="B41" s="48">
        <f t="shared" si="0"/>
        <v>0</v>
      </c>
      <c r="C41" s="49">
        <f t="shared" si="1"/>
        <v>0</v>
      </c>
      <c r="D41" s="50"/>
      <c r="E41" s="47">
        <f t="shared" si="5"/>
        <v>12.367396889802677</v>
      </c>
      <c r="F41" s="51">
        <f t="shared" si="2"/>
        <v>0.15683838682182197</v>
      </c>
      <c r="G41" s="52">
        <f t="shared" si="3"/>
        <v>3.9209596705455492E-2</v>
      </c>
      <c r="H41" s="19"/>
      <c r="I41" s="19"/>
    </row>
    <row r="42" spans="1:9" x14ac:dyDescent="0.25">
      <c r="A42" s="47">
        <f t="shared" si="4"/>
        <v>0</v>
      </c>
      <c r="B42" s="48">
        <f t="shared" si="0"/>
        <v>0</v>
      </c>
      <c r="C42" s="49">
        <f t="shared" si="1"/>
        <v>0</v>
      </c>
      <c r="D42" s="50"/>
      <c r="E42" s="47">
        <f t="shared" si="5"/>
        <v>7.3673968898026772</v>
      </c>
      <c r="F42" s="51">
        <f t="shared" si="2"/>
        <v>9.3430384224630181E-2</v>
      </c>
      <c r="G42" s="52">
        <f t="shared" si="3"/>
        <v>2.3357596056157545E-2</v>
      </c>
      <c r="H42" s="19"/>
      <c r="I42" s="19"/>
    </row>
    <row r="43" spans="1:9" x14ac:dyDescent="0.25">
      <c r="A43" s="47">
        <f t="shared" si="4"/>
        <v>0</v>
      </c>
      <c r="B43" s="48">
        <f t="shared" si="0"/>
        <v>0</v>
      </c>
      <c r="C43" s="49">
        <f t="shared" si="1"/>
        <v>0</v>
      </c>
      <c r="D43" s="50"/>
      <c r="E43" s="47">
        <f t="shared" si="5"/>
        <v>2.3673968898026772</v>
      </c>
      <c r="F43" s="51">
        <f t="shared" si="2"/>
        <v>3.0022381627438383E-2</v>
      </c>
      <c r="G43" s="52">
        <f t="shared" si="3"/>
        <v>7.5055954068595958E-3</v>
      </c>
      <c r="H43" s="19"/>
      <c r="I43" s="19"/>
    </row>
    <row r="44" spans="1:9" x14ac:dyDescent="0.25">
      <c r="A44" s="47">
        <f t="shared" si="4"/>
        <v>0</v>
      </c>
      <c r="B44" s="48">
        <f t="shared" si="0"/>
        <v>0</v>
      </c>
      <c r="C44" s="49">
        <f t="shared" si="1"/>
        <v>0</v>
      </c>
      <c r="D44" s="50"/>
      <c r="E44" s="47">
        <f t="shared" si="5"/>
        <v>0</v>
      </c>
      <c r="F44" s="51">
        <f t="shared" si="2"/>
        <v>0</v>
      </c>
      <c r="G44" s="52">
        <f t="shared" si="3"/>
        <v>0</v>
      </c>
      <c r="H44" s="19"/>
      <c r="I44" s="19"/>
    </row>
    <row r="45" spans="1:9" x14ac:dyDescent="0.25">
      <c r="A45" s="47">
        <f t="shared" si="4"/>
        <v>0</v>
      </c>
      <c r="B45" s="48">
        <f t="shared" si="0"/>
        <v>0</v>
      </c>
      <c r="C45" s="49">
        <f t="shared" si="1"/>
        <v>0</v>
      </c>
      <c r="D45" s="50"/>
      <c r="E45" s="47">
        <f t="shared" si="5"/>
        <v>0</v>
      </c>
      <c r="F45" s="51">
        <f t="shared" si="2"/>
        <v>0</v>
      </c>
      <c r="G45" s="52">
        <f t="shared" si="3"/>
        <v>0</v>
      </c>
      <c r="H45" s="19"/>
      <c r="I45" s="19"/>
    </row>
    <row r="46" spans="1:9" x14ac:dyDescent="0.25">
      <c r="A46" s="47">
        <f t="shared" si="4"/>
        <v>0</v>
      </c>
      <c r="B46" s="48">
        <f t="shared" si="0"/>
        <v>0</v>
      </c>
      <c r="C46" s="49">
        <f t="shared" si="1"/>
        <v>0</v>
      </c>
      <c r="D46" s="50"/>
      <c r="E46" s="47">
        <f t="shared" si="5"/>
        <v>0</v>
      </c>
      <c r="F46" s="51">
        <f t="shared" si="2"/>
        <v>0</v>
      </c>
      <c r="G46" s="52">
        <f t="shared" si="3"/>
        <v>0</v>
      </c>
      <c r="H46" s="19"/>
      <c r="I46" s="19"/>
    </row>
    <row r="47" spans="1:9" x14ac:dyDescent="0.25">
      <c r="A47" s="47">
        <f t="shared" si="4"/>
        <v>0</v>
      </c>
      <c r="B47" s="48">
        <f t="shared" si="0"/>
        <v>0</v>
      </c>
      <c r="C47" s="49">
        <f t="shared" si="1"/>
        <v>0</v>
      </c>
      <c r="D47" s="50"/>
      <c r="E47" s="47">
        <f t="shared" si="5"/>
        <v>0</v>
      </c>
      <c r="F47" s="51">
        <f t="shared" si="2"/>
        <v>0</v>
      </c>
      <c r="G47" s="52">
        <f t="shared" si="3"/>
        <v>0</v>
      </c>
      <c r="H47" s="19"/>
      <c r="I47" s="19"/>
    </row>
    <row r="48" spans="1:9" x14ac:dyDescent="0.25">
      <c r="A48" s="47">
        <f t="shared" si="4"/>
        <v>0</v>
      </c>
      <c r="B48" s="48">
        <f t="shared" si="0"/>
        <v>0</v>
      </c>
      <c r="C48" s="49">
        <f t="shared" si="1"/>
        <v>0</v>
      </c>
      <c r="D48" s="50"/>
      <c r="E48" s="47">
        <f t="shared" si="5"/>
        <v>0</v>
      </c>
      <c r="F48" s="51">
        <f t="shared" si="2"/>
        <v>0</v>
      </c>
      <c r="G48" s="52">
        <f t="shared" si="3"/>
        <v>0</v>
      </c>
      <c r="H48" s="19"/>
      <c r="I48" s="19"/>
    </row>
    <row r="49" spans="1:9" x14ac:dyDescent="0.25">
      <c r="A49" s="47">
        <f t="shared" si="4"/>
        <v>0</v>
      </c>
      <c r="B49" s="48">
        <f t="shared" si="0"/>
        <v>0</v>
      </c>
      <c r="C49" s="49">
        <f t="shared" si="1"/>
        <v>0</v>
      </c>
      <c r="D49" s="50"/>
      <c r="E49" s="47">
        <f t="shared" si="5"/>
        <v>0</v>
      </c>
      <c r="F49" s="51">
        <f t="shared" si="2"/>
        <v>0</v>
      </c>
      <c r="G49" s="52">
        <f t="shared" si="3"/>
        <v>0</v>
      </c>
      <c r="H49" s="19"/>
      <c r="I49" s="19"/>
    </row>
    <row r="50" spans="1:9" x14ac:dyDescent="0.25">
      <c r="A50" s="47">
        <f t="shared" si="4"/>
        <v>0</v>
      </c>
      <c r="B50" s="48">
        <f t="shared" si="0"/>
        <v>0</v>
      </c>
      <c r="C50" s="49">
        <f t="shared" si="1"/>
        <v>0</v>
      </c>
      <c r="D50" s="50"/>
      <c r="E50" s="47">
        <f t="shared" si="5"/>
        <v>0</v>
      </c>
      <c r="F50" s="51">
        <f t="shared" si="2"/>
        <v>0</v>
      </c>
      <c r="G50" s="52">
        <f t="shared" si="3"/>
        <v>0</v>
      </c>
      <c r="H50" s="19"/>
      <c r="I50" s="19"/>
    </row>
    <row r="51" spans="1:9" x14ac:dyDescent="0.25">
      <c r="A51" s="47">
        <f t="shared" si="4"/>
        <v>0</v>
      </c>
      <c r="B51" s="48">
        <f t="shared" si="0"/>
        <v>0</v>
      </c>
      <c r="C51" s="49">
        <f t="shared" si="1"/>
        <v>0</v>
      </c>
      <c r="D51" s="50"/>
      <c r="E51" s="47">
        <f t="shared" si="5"/>
        <v>0</v>
      </c>
      <c r="F51" s="51">
        <f t="shared" si="2"/>
        <v>0</v>
      </c>
      <c r="G51" s="52">
        <f t="shared" si="3"/>
        <v>0</v>
      </c>
      <c r="H51" s="19"/>
      <c r="I51" s="19"/>
    </row>
    <row r="52" spans="1:9" x14ac:dyDescent="0.25">
      <c r="A52" s="47">
        <f t="shared" si="4"/>
        <v>0</v>
      </c>
      <c r="B52" s="48">
        <f t="shared" si="0"/>
        <v>0</v>
      </c>
      <c r="C52" s="49">
        <f t="shared" si="1"/>
        <v>0</v>
      </c>
      <c r="D52" s="50"/>
      <c r="E52" s="47">
        <f t="shared" si="5"/>
        <v>0</v>
      </c>
      <c r="F52" s="51">
        <f t="shared" si="2"/>
        <v>0</v>
      </c>
      <c r="G52" s="52">
        <f t="shared" si="3"/>
        <v>0</v>
      </c>
      <c r="H52" s="19"/>
      <c r="I52" s="19"/>
    </row>
    <row r="53" spans="1:9" x14ac:dyDescent="0.25">
      <c r="A53" s="47">
        <f t="shared" si="4"/>
        <v>0</v>
      </c>
      <c r="B53" s="48">
        <f t="shared" si="0"/>
        <v>0</v>
      </c>
      <c r="C53" s="49">
        <f t="shared" si="1"/>
        <v>0</v>
      </c>
      <c r="D53" s="50"/>
      <c r="E53" s="47">
        <f t="shared" si="5"/>
        <v>0</v>
      </c>
      <c r="F53" s="51">
        <f t="shared" si="2"/>
        <v>0</v>
      </c>
      <c r="G53" s="52">
        <f t="shared" si="3"/>
        <v>0</v>
      </c>
      <c r="H53" s="19"/>
      <c r="I53" s="19"/>
    </row>
    <row r="54" spans="1:9" x14ac:dyDescent="0.25">
      <c r="A54" s="47">
        <f t="shared" si="4"/>
        <v>0</v>
      </c>
      <c r="B54" s="48">
        <f t="shared" si="0"/>
        <v>0</v>
      </c>
      <c r="C54" s="49">
        <f t="shared" si="1"/>
        <v>0</v>
      </c>
      <c r="D54" s="50"/>
      <c r="E54" s="47">
        <f t="shared" si="5"/>
        <v>0</v>
      </c>
      <c r="F54" s="51">
        <f t="shared" si="2"/>
        <v>0</v>
      </c>
      <c r="G54" s="52">
        <f t="shared" si="3"/>
        <v>0</v>
      </c>
      <c r="H54" s="19"/>
      <c r="I54" s="19"/>
    </row>
    <row r="55" spans="1:9" x14ac:dyDescent="0.25">
      <c r="A55" s="47">
        <f t="shared" si="4"/>
        <v>0</v>
      </c>
      <c r="B55" s="48">
        <f t="shared" si="0"/>
        <v>0</v>
      </c>
      <c r="C55" s="49">
        <f t="shared" si="1"/>
        <v>0</v>
      </c>
      <c r="D55" s="50"/>
      <c r="E55" s="47">
        <f t="shared" si="5"/>
        <v>0</v>
      </c>
      <c r="F55" s="51">
        <f t="shared" si="2"/>
        <v>0</v>
      </c>
      <c r="G55" s="52">
        <f t="shared" si="3"/>
        <v>0</v>
      </c>
      <c r="H55" s="19"/>
      <c r="I55" s="19"/>
    </row>
    <row r="56" spans="1:9" x14ac:dyDescent="0.25">
      <c r="A56" s="47">
        <f t="shared" si="4"/>
        <v>0</v>
      </c>
      <c r="B56" s="48">
        <f t="shared" si="0"/>
        <v>0</v>
      </c>
      <c r="C56" s="49">
        <f t="shared" si="1"/>
        <v>0</v>
      </c>
      <c r="D56" s="50"/>
      <c r="E56" s="47">
        <f t="shared" si="5"/>
        <v>0</v>
      </c>
      <c r="F56" s="51">
        <f t="shared" si="2"/>
        <v>0</v>
      </c>
      <c r="G56" s="52">
        <f t="shared" si="3"/>
        <v>0</v>
      </c>
      <c r="H56" s="19"/>
      <c r="I56" s="19"/>
    </row>
    <row r="57" spans="1:9" x14ac:dyDescent="0.25">
      <c r="A57" s="47">
        <f t="shared" si="4"/>
        <v>0</v>
      </c>
      <c r="B57" s="48">
        <f t="shared" si="0"/>
        <v>0</v>
      </c>
      <c r="C57" s="49">
        <f t="shared" si="1"/>
        <v>0</v>
      </c>
      <c r="D57" s="50"/>
      <c r="E57" s="47">
        <f t="shared" si="5"/>
        <v>0</v>
      </c>
      <c r="F57" s="51">
        <f t="shared" si="2"/>
        <v>0</v>
      </c>
      <c r="G57" s="52">
        <f t="shared" si="3"/>
        <v>0</v>
      </c>
      <c r="H57" s="19"/>
      <c r="I57" s="19"/>
    </row>
    <row r="58" spans="1:9" x14ac:dyDescent="0.25">
      <c r="A58" s="47">
        <f t="shared" si="4"/>
        <v>0</v>
      </c>
      <c r="B58" s="48">
        <f t="shared" si="0"/>
        <v>0</v>
      </c>
      <c r="C58" s="49">
        <f t="shared" si="1"/>
        <v>0</v>
      </c>
      <c r="D58" s="50"/>
      <c r="E58" s="47">
        <f t="shared" si="5"/>
        <v>0</v>
      </c>
      <c r="F58" s="51">
        <f t="shared" si="2"/>
        <v>0</v>
      </c>
      <c r="G58" s="52">
        <f t="shared" si="3"/>
        <v>0</v>
      </c>
      <c r="H58" s="19"/>
      <c r="I58" s="19"/>
    </row>
    <row r="59" spans="1:9" x14ac:dyDescent="0.25">
      <c r="A59" s="47">
        <f t="shared" si="4"/>
        <v>0</v>
      </c>
      <c r="B59" s="48">
        <f t="shared" si="0"/>
        <v>0</v>
      </c>
      <c r="C59" s="49">
        <f t="shared" si="1"/>
        <v>0</v>
      </c>
      <c r="D59" s="50"/>
      <c r="E59" s="47">
        <f t="shared" si="5"/>
        <v>0</v>
      </c>
      <c r="F59" s="51">
        <f t="shared" si="2"/>
        <v>0</v>
      </c>
      <c r="G59" s="52">
        <f t="shared" si="3"/>
        <v>0</v>
      </c>
      <c r="H59" s="19"/>
      <c r="I59" s="19"/>
    </row>
    <row r="60" spans="1:9" ht="15.75" customHeight="1" thickBot="1" x14ac:dyDescent="0.3">
      <c r="A60" s="53">
        <f t="shared" si="4"/>
        <v>0</v>
      </c>
      <c r="B60" s="54">
        <f t="shared" si="0"/>
        <v>0</v>
      </c>
      <c r="C60" s="55">
        <f t="shared" si="1"/>
        <v>0</v>
      </c>
      <c r="D60" s="50"/>
      <c r="E60" s="53">
        <f t="shared" si="5"/>
        <v>0</v>
      </c>
      <c r="F60" s="56">
        <f t="shared" si="2"/>
        <v>0</v>
      </c>
      <c r="G60" s="57">
        <f t="shared" si="3"/>
        <v>0</v>
      </c>
    </row>
    <row r="61" spans="1:9" ht="18.75" hidden="1" customHeight="1" x14ac:dyDescent="0.25">
      <c r="E61" s="60"/>
    </row>
  </sheetData>
  <sheetProtection sheet="1" objects="1" scenarios="1"/>
  <mergeCells count="13">
    <mergeCell ref="B16:B17"/>
    <mergeCell ref="C16:C17"/>
    <mergeCell ref="F16:F17"/>
    <mergeCell ref="G16:G17"/>
    <mergeCell ref="A2:G2"/>
    <mergeCell ref="A13:F14"/>
    <mergeCell ref="C4:G4"/>
    <mergeCell ref="C5:G5"/>
    <mergeCell ref="C6:G6"/>
    <mergeCell ref="C7:G7"/>
    <mergeCell ref="C9:G9"/>
    <mergeCell ref="C10:F10"/>
    <mergeCell ref="C11:G11"/>
  </mergeCells>
  <dataValidations count="2">
    <dataValidation type="decimal" operator="lessThanOrEqual" allowBlank="1" showInputMessage="1" showErrorMessage="1" errorTitle="Data entry error" error="The ballast main flow interval should not be higher than the ballast water main flow. " sqref="B4">
      <formula1>B5</formula1>
    </dataValidation>
    <dataValidation type="decimal" operator="lessThan" allowBlank="1" showInputMessage="1" showErrorMessage="1" errorTitle="Mini probe size error" error="The mini probe size must be smaller the sample probe size. " sqref="B11">
      <formula1>B7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74F7A54AD4D4684251072653F4FD5" ma:contentTypeVersion="5" ma:contentTypeDescription="Create a new document." ma:contentTypeScope="" ma:versionID="7fd4808c5c3152f3a306f39e2e2e32d0">
  <xsd:schema xmlns:xsd="http://www.w3.org/2001/XMLSchema" xmlns:xs="http://www.w3.org/2001/XMLSchema" xmlns:p="http://schemas.microsoft.com/office/2006/metadata/properties" xmlns:ns1="http://schemas.microsoft.com/sharepoint/v3" xmlns:ns2="2b262ca6-14d6-4bf5-b6e4-df7d64e4cef7" targetNamespace="http://schemas.microsoft.com/office/2006/metadata/properties" ma:root="true" ma:fieldsID="78f263ad55fd3d6984fedec55eebe569" ns1:_="" ns2:_="">
    <xsd:import namespace="http://schemas.microsoft.com/sharepoint/v3"/>
    <xsd:import namespace="2b262ca6-14d6-4bf5-b6e4-df7d64e4ce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62ca6-14d6-4bf5-b6e4-df7d64e4c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EB2AFE-39DC-4971-9A3D-9FCC64EA7E6A}"/>
</file>

<file path=customXml/itemProps2.xml><?xml version="1.0" encoding="utf-8"?>
<ds:datastoreItem xmlns:ds="http://schemas.openxmlformats.org/officeDocument/2006/customXml" ds:itemID="{A0D83692-6FB1-441D-AB72-67B8A5159924}"/>
</file>

<file path=customXml/itemProps3.xml><?xml version="1.0" encoding="utf-8"?>
<ds:datastoreItem xmlns:ds="http://schemas.openxmlformats.org/officeDocument/2006/customXml" ds:itemID="{A534FED6-0451-4FAF-8251-A8E6114B8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Pre-sampling calculations</vt:lpstr>
    </vt:vector>
  </TitlesOfParts>
  <Company>DFO-MPO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DFO-MPO</dc:creator>
  <cp:lastModifiedBy>DFO-MPO</cp:lastModifiedBy>
  <dcterms:created xsi:type="dcterms:W3CDTF">2017-12-15T16:52:59Z</dcterms:created>
  <dcterms:modified xsi:type="dcterms:W3CDTF">2017-12-15T20:06:21Z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0x01010063E74F7A54AD4D4684251072653F4FD5</vt:lpwstr>
  </property>
</Properties>
</file>